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<sst xmlns="http://schemas.openxmlformats.org/spreadsheetml/2006/main" count="18" uniqueCount="18">
  <si>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Dieser Rechner sagt dir, wie hoch dein finanzieller Vorteil bei Auszahlung</t>
  </si>
  <si>
    <t>der Sonderzahlungen (Urlaubs- und Weihnachtsgeld) vier Mal im Jahr</t>
  </si>
  <si>
    <t>gegenüber zwei Mal im Jahr (wie bisher) ist.</t>
  </si>
  <si>
    <t>Da sich für Kolleg:innen mit einem Gehalt von bis zu € 1.828,00 und Kolleg:innen</t>
  </si>
  <si>
    <t>mit einem Gehalt von mehr als € 4.322,00 monatlich kein Vorteil ergibt,</t>
  </si>
  <si>
    <t>ist die Eingabe von Werten unter € 1.828,01 und über € 4.322,00 nicht möglich!</t>
  </si>
  <si>
    <t>↓ Gib hier dein Gehalt ein ↓</t>
  </si>
  <si>
    <t>Mein Bruttogehalt (inkl. Funktionszulagen)</t>
  </si>
  <si>
    <t>2malige Auszahlung</t>
  </si>
  <si>
    <t>4malige Auszahlung</t>
  </si>
  <si>
    <t>Meine Sonderzahlungen pro Jahr</t>
  </si>
  <si>
    <t>-Sozialversicherung</t>
  </si>
  <si>
    <t>-Lohnsteuer</t>
  </si>
  <si>
    <t>Sonderzahlungen netto</t>
  </si>
  <si>
    <t>Mein jährlicher Vorteil bei 4maliger Auszahlung</t>
  </si>
  <si>
    <t>SV</t>
  </si>
  <si>
    <t>Lst 2x</t>
  </si>
  <si>
    <t>Lst 4x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</si>
</sst>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.00_-;\-* #,##0.00_-;_-* \-??_-;_-@_-"/>
    <numFmt numFmtId="167" formatCode="0.00%"/>
    <numFmt numFmtId="168" formatCode="0%"/>
  </numFmts>
  <fonts count="9">
    <font>
      <sz val="10"/>
      <name val="Arial"/>
      <family val="2"/>
    </font>
    <font>
      <sz val="11"/>
      <color indexed="8"/>
      <name val="Rubik"/>
      <family val="2"/>
    </font>
    <font>
      <sz val="10"/>
      <color indexed="8"/>
      <name val="Rubik"/>
      <family val="2"/>
    </font>
    <font>
      <b/>
      <sz val="10"/>
      <color indexed="8"/>
      <name val="Rubik"/>
      <family val="0"/>
    </font>
    <font>
      <b/>
      <sz val="12"/>
      <color indexed="8"/>
      <name val="Rubik"/>
      <family val="0"/>
    </font>
    <font>
      <sz val="12"/>
      <color indexed="8"/>
      <name val="Rubik"/>
      <family val="0"/>
    </font>
    <font>
      <b/>
      <sz val="12"/>
      <color indexed="9"/>
      <name val="Rubik"/>
      <family val="0"/>
    </font>
    <font>
      <b/>
      <sz val="11"/>
      <color indexed="10"/>
      <name val="Rubik"/>
      <family val="0"/>
    </font>
    <font>
      <b/>
      <sz val="11"/>
      <color indexed="8"/>
      <name val="Rubik"/>
      <family val="0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vertical="center"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6" fontId="6" fillId="2" borderId="0" xfId="15" applyFont="1" applyFill="1" applyBorder="1" applyAlignment="1" applyProtection="1">
      <alignment/>
      <protection locked="0"/>
    </xf>
    <xf numFmtId="167" fontId="1" fillId="0" borderId="0" xfId="20" applyNumberFormat="1">
      <alignment/>
      <protection/>
    </xf>
    <xf numFmtId="166" fontId="1" fillId="0" borderId="0" xfId="20" applyNumberFormat="1">
      <alignment/>
      <protection/>
    </xf>
    <xf numFmtId="166" fontId="4" fillId="0" borderId="0" xfId="15" applyFont="1" applyFill="1" applyBorder="1" applyAlignment="1" applyProtection="1">
      <alignment/>
      <protection/>
    </xf>
    <xf numFmtId="166" fontId="5" fillId="0" borderId="0" xfId="15" applyFont="1" applyFill="1" applyBorder="1" applyAlignment="1" applyProtection="1">
      <alignment/>
      <protection/>
    </xf>
    <xf numFmtId="164" fontId="5" fillId="0" borderId="1" xfId="20" applyFont="1" applyBorder="1">
      <alignment/>
      <protection/>
    </xf>
    <xf numFmtId="166" fontId="5" fillId="0" borderId="1" xfId="15" applyFont="1" applyFill="1" applyBorder="1" applyAlignment="1" applyProtection="1">
      <alignment/>
      <protection/>
    </xf>
    <xf numFmtId="164" fontId="7" fillId="0" borderId="0" xfId="20" applyFont="1">
      <alignment/>
      <protection/>
    </xf>
    <xf numFmtId="166" fontId="4" fillId="0" borderId="0" xfId="20" applyNumberFormat="1" applyFont="1">
      <alignment/>
      <protection/>
    </xf>
    <xf numFmtId="164" fontId="6" fillId="2" borderId="0" xfId="20" applyFont="1" applyFill="1">
      <alignment/>
      <protection/>
    </xf>
    <xf numFmtId="166" fontId="6" fillId="2" borderId="0" xfId="20" applyNumberFormat="1" applyFont="1" applyFill="1">
      <alignment/>
      <protection/>
    </xf>
    <xf numFmtId="166" fontId="1" fillId="0" borderId="0" xfId="15" applyFont="1" applyFill="1" applyBorder="1" applyAlignment="1" applyProtection="1">
      <alignment/>
      <protection/>
    </xf>
    <xf numFmtId="168" fontId="1" fillId="0" borderId="0" xfId="20" applyNumberFormat="1">
      <alignment/>
      <protection/>
    </xf>
    <xf numFmtId="166" fontId="1" fillId="0" borderId="1" xfId="15" applyFont="1" applyFill="1" applyBorder="1" applyAlignment="1" applyProtection="1">
      <alignment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6008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1504950</xdr:colOff>
      <xdr:row>6</xdr:row>
      <xdr:rowOff>19050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11239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20" zoomScaleNormal="120" workbookViewId="0" topLeftCell="A1">
      <selection activeCell="C10" sqref="C10"/>
    </sheetView>
  </sheetViews>
  <sheetFormatPr defaultColWidth="12.57421875" defaultRowHeight="12.75"/>
  <cols>
    <col min="1" max="1" width="34.421875" style="1" customWidth="1"/>
    <col min="2" max="2" width="24.7109375" style="1" customWidth="1"/>
    <col min="3" max="3" width="23.421875" style="1" customWidth="1"/>
    <col min="4" max="16384" width="11.7109375" style="1" customWidth="1"/>
  </cols>
  <sheetData>
    <row r="1" spans="1:3" ht="12.75">
      <c r="A1" s="2" t="s">
        <v>0</v>
      </c>
      <c r="B1" s="2"/>
      <c r="C1" s="2"/>
    </row>
    <row r="2" spans="1:3" ht="12.75">
      <c r="A2" s="2" t="s">
        <v>1</v>
      </c>
      <c r="B2" s="2"/>
      <c r="C2" s="2"/>
    </row>
    <row r="3" spans="1:3" ht="12.75">
      <c r="A3" s="2" t="s">
        <v>2</v>
      </c>
      <c r="B3" s="2"/>
      <c r="C3" s="2"/>
    </row>
    <row r="4" spans="1:3" ht="12.75">
      <c r="A4" s="2"/>
      <c r="B4" s="2"/>
      <c r="C4" s="2"/>
    </row>
    <row r="5" spans="1:3" ht="12.75">
      <c r="A5" s="2" t="s">
        <v>3</v>
      </c>
      <c r="B5" s="2"/>
      <c r="C5" s="2"/>
    </row>
    <row r="6" spans="1:3" ht="12.75">
      <c r="A6" s="2" t="s">
        <v>4</v>
      </c>
      <c r="B6" s="2"/>
      <c r="C6" s="2"/>
    </row>
    <row r="7" spans="1:3" ht="12.75">
      <c r="A7" s="2" t="s">
        <v>5</v>
      </c>
      <c r="B7" s="2"/>
      <c r="C7" s="2"/>
    </row>
    <row r="9" ht="12.75">
      <c r="C9" s="3" t="s">
        <v>6</v>
      </c>
    </row>
    <row r="10" spans="1:6" ht="12.75">
      <c r="A10" s="4" t="s">
        <v>7</v>
      </c>
      <c r="B10" s="5"/>
      <c r="C10" s="6">
        <v>2400</v>
      </c>
      <c r="E10" s="7"/>
      <c r="F10" s="8"/>
    </row>
    <row r="11" spans="1:3" ht="12.75">
      <c r="A11" s="5"/>
      <c r="B11" s="5"/>
      <c r="C11" s="5"/>
    </row>
    <row r="12" spans="1:3" ht="12.75">
      <c r="A12" s="5"/>
      <c r="B12" s="9" t="s">
        <v>8</v>
      </c>
      <c r="C12" s="4" t="s">
        <v>9</v>
      </c>
    </row>
    <row r="13" spans="1:3" ht="12.75">
      <c r="A13" s="5" t="s">
        <v>10</v>
      </c>
      <c r="B13" s="10">
        <f>C10*2</f>
        <v>4800</v>
      </c>
      <c r="C13" s="10">
        <f>B13</f>
        <v>4800</v>
      </c>
    </row>
    <row r="14" spans="1:3" ht="12.75">
      <c r="A14" s="5" t="s">
        <v>11</v>
      </c>
      <c r="B14" s="10">
        <f>IF(VLOOKUP($C$10,$A$22:$C$25,3)&lt;$C$20,VLOOKUP($C$10,$A$22:$C$25,3),$C$20)*-1</f>
        <v>-821.76</v>
      </c>
      <c r="C14" s="10">
        <f>IF(VLOOKUP($C$10/2,$A$22:$C$25,3)&lt;$C$20,VLOOKUP($C$10/2,$A$22:$C$25,3),$C$20)*-1</f>
        <v>-677.76</v>
      </c>
    </row>
    <row r="15" spans="1:4" ht="12.75">
      <c r="A15" s="11" t="s">
        <v>12</v>
      </c>
      <c r="B15" s="12">
        <f>IF(C10&lt;=1050,0,G25*-1)</f>
        <v>-201.49</v>
      </c>
      <c r="C15" s="12">
        <f>IF(C10&lt;=1050,0,K25*-1)</f>
        <v>-210.13</v>
      </c>
      <c r="D15" s="13"/>
    </row>
    <row r="16" spans="1:3" ht="12.75">
      <c r="A16" s="4" t="s">
        <v>13</v>
      </c>
      <c r="B16" s="14">
        <f>SUM(B13:B15)</f>
        <v>3776.75</v>
      </c>
      <c r="C16" s="14">
        <f>SUM(C13:C15)</f>
        <v>3912.11</v>
      </c>
    </row>
    <row r="17" spans="1:3" ht="12.75">
      <c r="A17" s="5"/>
      <c r="B17" s="5"/>
      <c r="C17" s="5"/>
    </row>
    <row r="18" spans="1:3" ht="12.75">
      <c r="A18" s="15" t="s">
        <v>14</v>
      </c>
      <c r="B18" s="15"/>
      <c r="C18" s="16">
        <f>C16-B16</f>
        <v>135.36000000000013</v>
      </c>
    </row>
    <row r="20" spans="1:9" ht="12.75" hidden="1">
      <c r="A20" s="1" t="s">
        <v>15</v>
      </c>
      <c r="C20" s="1">
        <v>1941.41</v>
      </c>
      <c r="E20" s="1" t="s">
        <v>16</v>
      </c>
      <c r="I20" s="1" t="s">
        <v>17</v>
      </c>
    </row>
    <row r="21" ht="12.75" hidden="1"/>
    <row r="22" spans="1:11" ht="12.75" hidden="1">
      <c r="A22" s="17">
        <v>0</v>
      </c>
      <c r="B22" s="18">
        <v>0.14120000000000002</v>
      </c>
      <c r="C22" s="17">
        <f>ROUND($B$13*B22,2)</f>
        <v>677.76</v>
      </c>
      <c r="E22" s="17">
        <f>B13</f>
        <v>4800</v>
      </c>
      <c r="F22" s="18"/>
      <c r="G22" s="17"/>
      <c r="I22" s="17">
        <f>B13</f>
        <v>4800</v>
      </c>
      <c r="J22" s="18"/>
      <c r="K22" s="17"/>
    </row>
    <row r="23" spans="1:11" ht="12.75" hidden="1">
      <c r="A23" s="17">
        <v>1828.01</v>
      </c>
      <c r="B23" s="7">
        <v>0.1512</v>
      </c>
      <c r="C23" s="17">
        <f>ROUND($C$10*B23,2)*2</f>
        <v>725.76</v>
      </c>
      <c r="E23" s="17">
        <f>B14</f>
        <v>-821.76</v>
      </c>
      <c r="F23" s="7"/>
      <c r="G23" s="17"/>
      <c r="I23" s="17">
        <f>C14</f>
        <v>-677.76</v>
      </c>
      <c r="J23" s="7"/>
      <c r="K23" s="17"/>
    </row>
    <row r="24" spans="1:11" ht="12.75" hidden="1">
      <c r="A24" s="17">
        <v>1994.01</v>
      </c>
      <c r="B24" s="7">
        <v>0.1612</v>
      </c>
      <c r="C24" s="17">
        <f>ROUND($C$10*B24,2)*2</f>
        <v>773.76</v>
      </c>
      <c r="E24" s="19">
        <v>-620</v>
      </c>
      <c r="F24" s="7"/>
      <c r="G24" s="17"/>
      <c r="I24" s="19">
        <v>-620</v>
      </c>
      <c r="J24" s="7"/>
      <c r="K24" s="17"/>
    </row>
    <row r="25" spans="1:11" ht="12.75" hidden="1">
      <c r="A25" s="17">
        <v>2161.01</v>
      </c>
      <c r="B25" s="7">
        <v>0.17120000000000002</v>
      </c>
      <c r="C25" s="17">
        <f>ROUND($C$10*B25,2)*2</f>
        <v>821.76</v>
      </c>
      <c r="E25" s="17">
        <f>SUM(E22:E24)</f>
        <v>3358.24</v>
      </c>
      <c r="F25" s="7">
        <v>0.06</v>
      </c>
      <c r="G25" s="17">
        <f>ROUND(E25*F25,2)</f>
        <v>201.49</v>
      </c>
      <c r="I25" s="17">
        <f>SUM(I22:I24)</f>
        <v>3502.24</v>
      </c>
      <c r="J25" s="7">
        <v>0.06</v>
      </c>
      <c r="K25" s="17">
        <f>ROUND(I25*J25,2)</f>
        <v>210.13</v>
      </c>
    </row>
    <row r="26" ht="12.75">
      <c r="B26" s="20"/>
    </row>
    <row r="27" spans="1:3" ht="12.75">
      <c r="A27" s="17"/>
      <c r="B27" s="20"/>
      <c r="C27" s="8"/>
    </row>
    <row r="28" spans="1:3" ht="12.75">
      <c r="A28" s="17"/>
      <c r="B28" s="20"/>
      <c r="C28" s="8"/>
    </row>
  </sheetData>
  <sheetProtection sheet="1"/>
  <dataValidations count="1">
    <dataValidation type="decimal" allowBlank="1" showInputMessage="1" showErrorMessage="1" promptTitle="Information" prompt="Gib einen Wert zwischen 1.828,01 und 4.322,00 ein!" errorTitle="Information" error="Dieser Wert ergibt leider keine Ersparnis bei viermaliger Auszahlung der Sonderzahlungen!" sqref="C10">
      <formula1>1828.01</formula1>
      <formula2>4322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